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bs7\Desktop\All Staff Meeting 2025\"/>
    </mc:Choice>
  </mc:AlternateContent>
  <xr:revisionPtr revIDLastSave="0" documentId="8_{3E629171-0B0D-4D9C-98B5-E8E593C7D02E}" xr6:coauthVersionLast="47" xr6:coauthVersionMax="47" xr10:uidLastSave="{00000000-0000-0000-0000-000000000000}"/>
  <bookViews>
    <workbookView xWindow="13695" yWindow="-16470" windowWidth="29040" windowHeight="15840" xr2:uid="{1A09839B-90F9-476B-A081-CB9E5C5A8C41}"/>
  </bookViews>
  <sheets>
    <sheet name="Sheet1" sheetId="1" r:id="rId1"/>
    <sheet name="Sheet3" sheetId="3" r:id="rId2"/>
    <sheet name="Sheet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3" l="1"/>
  <c r="C5" i="3"/>
  <c r="C8" i="3" s="1"/>
  <c r="B6" i="3"/>
  <c r="B5" i="3"/>
  <c r="B8" i="3" s="1"/>
  <c r="D15" i="1"/>
  <c r="E15" i="1"/>
  <c r="G18" i="1"/>
  <c r="F18" i="1"/>
  <c r="E18" i="1"/>
  <c r="D18" i="1"/>
  <c r="G15" i="1"/>
  <c r="F15" i="1"/>
  <c r="E6" i="1"/>
  <c r="D6" i="1"/>
  <c r="E5" i="1"/>
  <c r="D4" i="1"/>
  <c r="E4" i="1" s="1"/>
  <c r="D3" i="1"/>
  <c r="E3" i="1" s="1"/>
  <c r="D2" i="1"/>
  <c r="E2" i="1" s="1"/>
  <c r="D5" i="1"/>
</calcChain>
</file>

<file path=xl/sharedStrings.xml><?xml version="1.0" encoding="utf-8"?>
<sst xmlns="http://schemas.openxmlformats.org/spreadsheetml/2006/main" count="61" uniqueCount="44">
  <si>
    <t>Is the information verified or not questionable and the impact on the case is clear?</t>
  </si>
  <si>
    <t>Yes</t>
  </si>
  <si>
    <t>No</t>
  </si>
  <si>
    <t>Is the information a prisoner or death match?</t>
  </si>
  <si>
    <t>Is the information less than two (full) calendar months old, from when the change becomes known to the agency?</t>
  </si>
  <si>
    <t>Is the information something the household is required to report under simplified reporting rules?</t>
  </si>
  <si>
    <t>Action</t>
  </si>
  <si>
    <t>Work Flow</t>
  </si>
  <si>
    <t>Do not act on the information or require verification. Hold the information until the next SMRF or renewal, whichever comes first. Send courtesty letter for unclear items that could potentially increase FoodShare benefits.</t>
  </si>
  <si>
    <t>What is the FS AG Type?</t>
  </si>
  <si>
    <t>HREG</t>
  </si>
  <si>
    <t>FEBD</t>
  </si>
  <si>
    <t>SHOM</t>
  </si>
  <si>
    <t>SMIG</t>
  </si>
  <si>
    <t>HCAT</t>
  </si>
  <si>
    <t>HH gross income increases above 130%</t>
  </si>
  <si>
    <t>ABAWD work hours decrease below 80 hours per month</t>
  </si>
  <si>
    <t>Substantial Lottery or Gambling Winnings</t>
  </si>
  <si>
    <t>SMRF Required?</t>
  </si>
  <si>
    <t>FoodShare Assistance Group Type Key</t>
  </si>
  <si>
    <t>Regular FoodShare case for reduced reporters</t>
  </si>
  <si>
    <t>Case includes all Elderly, Blind, or Disabled individuals with no earned income</t>
  </si>
  <si>
    <t>FoodShare Group with all individuals in temporary housing situation</t>
  </si>
  <si>
    <t>FoodShare Group with at least one migrant worker who is categorically eligible</t>
  </si>
  <si>
    <t>Each addtl person add</t>
  </si>
  <si>
    <t>FoodShare Group that is Categorically Eligible with income above 130%</t>
  </si>
  <si>
    <t>Reporting Requirements for Households with Income BELOW 130% FPL at application or renewal</t>
  </si>
  <si>
    <t>Reporting Requirements for Households with Income ABOVE 130% FPL at application or renwal</t>
  </si>
  <si>
    <t>SEI Earnings</t>
  </si>
  <si>
    <t>Excess SEI Expenses</t>
  </si>
  <si>
    <t>EI</t>
  </si>
  <si>
    <t>Gross EI</t>
  </si>
  <si>
    <t>Farm Loss</t>
  </si>
  <si>
    <t>Countable Gross</t>
  </si>
  <si>
    <t>FPL</t>
  </si>
  <si>
    <t>Current Budget</t>
  </si>
  <si>
    <t>Gross UI</t>
  </si>
  <si>
    <t>Projected Changes</t>
  </si>
  <si>
    <t>130% FPL- Sept 30, 2025</t>
  </si>
  <si>
    <t>AG Size</t>
  </si>
  <si>
    <t>Addtl person add</t>
  </si>
  <si>
    <t>130% FPL</t>
  </si>
  <si>
    <t>October 1, 2025-September 30, 2026</t>
  </si>
  <si>
    <t xml:space="preserve">Does the information significantly conflict with the information used to approve the application or renewal?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</si>
</sst>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font>
      <sz val="11"/>
      <color theme="1"/>
      <name val="Aptos Narrow"/>
      <family val="2"/>
      <scheme val="minor"/>
    </font>
    <font>
      <sz val="11"/>
      <color rgb="FFC00000"/>
      <name val="Aptos Narrow"/>
      <family val="2"/>
      <scheme val="minor"/>
    </font>
    <font>
      <sz val="14"/>
      <color theme="1"/>
      <name val="Aptos Narrow"/>
      <family val="2"/>
      <scheme val="minor"/>
    </font>
    <font>
      <sz val="14"/>
      <color theme="6"/>
      <name val="Aptos Narrow"/>
      <family val="2"/>
      <scheme val="minor"/>
    </font>
    <font>
      <sz val="14"/>
      <color rgb="FFC00000"/>
      <name val="Aptos Narrow"/>
      <family val="2"/>
      <scheme val="minor"/>
    </font>
    <font>
      <sz val="14"/>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sz val="12"/>
      <color theme="1"/>
      <name val="Aptos Narrow"/>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style="double">
        <color indexed="64"/>
      </bottom>
      <diagonal/>
    </border>
  </borders>
  <cellStyleXfs count="1">
    <xf numFmtId="0" fontId="0" fillId="0" borderId="0"/>
  </cellStyleXfs>
  <cellXfs count="23">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0" fillId="0" borderId="0" xfId="0" applyAlignment="1">
      <alignment wrapText="1"/>
    </xf>
    <xf numFmtId="0" fontId="6" fillId="0" borderId="0" xfId="0" applyFont="1"/>
    <xf numFmtId="0" fontId="7" fillId="0" borderId="0" xfId="0" applyFont="1"/>
    <xf numFmtId="0" fontId="7" fillId="0" borderId="0" xfId="0" applyFont="1" applyAlignment="1">
      <alignment wrapText="1"/>
    </xf>
    <xf numFmtId="0" fontId="2" fillId="0" borderId="0" xfId="0" applyFont="1" applyFill="1"/>
    <xf numFmtId="0" fontId="7" fillId="0" borderId="0" xfId="0" applyFont="1" applyAlignment="1">
      <alignment horizontal="right" wrapText="1"/>
    </xf>
    <xf numFmtId="164" fontId="2" fillId="0" borderId="0" xfId="0" applyNumberFormat="1" applyFont="1"/>
    <xf numFmtId="0" fontId="9" fillId="0" borderId="0" xfId="0" applyFont="1"/>
    <xf numFmtId="0" fontId="9" fillId="0" borderId="0" xfId="0" applyFont="1" applyAlignment="1">
      <alignment wrapText="1"/>
    </xf>
    <xf numFmtId="164" fontId="9" fillId="0" borderId="0" xfId="0" applyNumberFormat="1" applyFont="1"/>
    <xf numFmtId="0" fontId="8" fillId="0" borderId="0" xfId="0" applyFont="1"/>
    <xf numFmtId="0" fontId="9" fillId="2" borderId="0" xfId="0" applyFont="1" applyFill="1"/>
    <xf numFmtId="0" fontId="9" fillId="2" borderId="1" xfId="0" applyFont="1" applyFill="1" applyBorder="1"/>
    <xf numFmtId="0" fontId="2" fillId="0" borderId="0" xfId="0" applyFont="1" applyAlignment="1">
      <alignment horizontal="left" wrapText="1"/>
    </xf>
    <xf numFmtId="0" fontId="2" fillId="0" borderId="0" xfId="0" applyFont="1" applyAlignment="1">
      <alignment horizontal="left"/>
    </xf>
    <xf numFmtId="0" fontId="8"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03BD0-B742-4241-B45F-AE4E5C753906}">
  <dimension ref="A1:G31"/>
  <sheetViews>
    <sheetView tabSelected="1" topLeftCell="B1" zoomScale="90" zoomScaleNormal="90" workbookViewId="0">
      <selection activeCell="B4" sqref="B4"/>
    </sheetView>
  </sheetViews>
  <sheetFormatPr defaultRowHeight="13.8"/>
  <cols>
    <col min="1" max="1" width="9.09765625" style="8"/>
    <col min="2" max="2" width="77.69921875" style="7" customWidth="1"/>
    <col min="3" max="3" width="10.69921875" customWidth="1"/>
    <col min="4" max="4" width="38.09765625" customWidth="1"/>
    <col min="5" max="5" width="64.3984375" customWidth="1"/>
    <col min="6" max="6" width="39.69921875" style="7" customWidth="1"/>
    <col min="7" max="7" width="35.59765625" bestFit="1" customWidth="1"/>
  </cols>
  <sheetData>
    <row r="1" spans="1:7" ht="18.75">
      <c r="D1" s="2" t="s">
        <v>7</v>
      </c>
      <c r="E1" s="2" t="s">
        <v>6</v>
      </c>
    </row>
    <row r="2" spans="1:7" ht="51" customHeight="1">
      <c r="A2" s="9">
        <v>1</v>
      </c>
      <c r="B2" s="6" t="s">
        <v>0</v>
      </c>
      <c r="C2" s="2" t="s">
        <v>2</v>
      </c>
      <c r="D2" s="2" t="str">
        <f>IF(C2="Yes", "Information is clear.", "Proceed to Step 2.")</f>
        <v>Proceed to Step 2.</v>
      </c>
      <c r="E2" s="3" t="str">
        <f>IF(D2="Information is clear.", "Act on the change and confirm eligibility.", " ")</f>
        <v xml:space="preserve"> </v>
      </c>
    </row>
    <row r="3" spans="1:7" ht="51" customHeight="1">
      <c r="A3" s="9">
        <v>2</v>
      </c>
      <c r="B3" s="6" t="s">
        <v>3</v>
      </c>
      <c r="C3" s="2" t="s">
        <v>2</v>
      </c>
      <c r="D3" s="6" t="str">
        <f>IF(C3="Yes", "These data matches are not impacted by unclear information.", "Proceed to Step 3.")</f>
        <v>Proceed to Step 3.</v>
      </c>
      <c r="E3" s="3" t="str">
        <f>IF(D3="These data matches are not impacted by unclear information.", "Follow the established guidelines in Process Help.", " ")</f>
        <v xml:space="preserve"> </v>
      </c>
    </row>
    <row r="4" spans="1:7" ht="57" customHeight="1">
      <c r="A4" s="9">
        <v>3</v>
      </c>
      <c r="B4" s="6" t="s">
        <v>43</v>
      </c>
      <c r="C4" s="2" t="s">
        <v>2</v>
      </c>
      <c r="D4" s="2" t="str">
        <f>IF(C4="Yes", "Unclear and Pend.", "Proceed to Step 4.")</f>
        <v>Proceed to Step 4.</v>
      </c>
      <c r="E4" s="3" t="str">
        <f>IF(D4="Unclear and Pend.", "Send VCL requesting verification.", " ")</f>
        <v xml:space="preserve"> </v>
      </c>
    </row>
    <row r="5" spans="1:7" ht="53.25" customHeight="1">
      <c r="A5" s="9">
        <v>4</v>
      </c>
      <c r="B5" s="6" t="s">
        <v>4</v>
      </c>
      <c r="C5" s="2" t="s">
        <v>2</v>
      </c>
      <c r="D5" s="2" t="str">
        <f>IF(C5="Yes", "Proceed to Step 5", "Unclear and Hold")</f>
        <v>Unclear and Hold</v>
      </c>
      <c r="E5" s="4" t="str">
        <f>IF(C5="No", "Do not act on the information or require verification. Hold the information until the next SMRF or renewal, whichever comes first. Send courtesty letter for unclear items that could potentially increase FoodShare benefits.",  " ")</f>
        <v>Do not act on the information or require verification. Hold the information until the next SMRF or renewal, whichever comes first. Send courtesty letter for unclear items that could potentially increase FoodShare benefits.</v>
      </c>
    </row>
    <row r="6" spans="1:7" ht="86.25" customHeight="1">
      <c r="A6" s="9">
        <v>5</v>
      </c>
      <c r="B6" s="6" t="s">
        <v>5</v>
      </c>
      <c r="C6" s="2" t="s">
        <v>2</v>
      </c>
      <c r="D6" s="2" t="str">
        <f>IF(C6="No", "Unclear and Hold", "Unclear and Pend")</f>
        <v>Unclear and Hold</v>
      </c>
      <c r="E6" s="5" t="str">
        <f>IF(C6="No", "Do not act on the information or require verification. Hold the information until the next SMRF or renewal, whichever comes first. Send courtesty letter for unclear items that could potentially increase FoodShare benefits.",  "Send a VCL requesting verification.")</f>
        <v>Do not act on the information or require verification. Hold the information until the next SMRF or renewal, whichever comes first. Send courtesty letter for unclear items that could potentially increase FoodShare benefits.</v>
      </c>
    </row>
    <row r="7" spans="1:7" ht="19.5" customHeight="1">
      <c r="A7" s="9"/>
      <c r="B7" s="6"/>
      <c r="C7" s="2"/>
      <c r="D7" s="2"/>
      <c r="E7" s="5"/>
    </row>
    <row r="8" spans="1:7" ht="18.75">
      <c r="A8" s="9"/>
      <c r="B8" s="12" t="s">
        <v>19</v>
      </c>
      <c r="C8" s="2" t="s">
        <v>10</v>
      </c>
      <c r="D8" s="20" t="s">
        <v>20</v>
      </c>
      <c r="E8" s="20"/>
    </row>
    <row r="9" spans="1:7" ht="18.75">
      <c r="A9" s="9"/>
      <c r="B9" s="6"/>
      <c r="C9" s="2" t="s">
        <v>11</v>
      </c>
      <c r="D9" s="21" t="s">
        <v>21</v>
      </c>
      <c r="E9" s="21"/>
    </row>
    <row r="10" spans="1:7" ht="18.75">
      <c r="A10" s="9"/>
      <c r="B10" s="6"/>
      <c r="C10" s="2" t="s">
        <v>12</v>
      </c>
      <c r="D10" s="21" t="s">
        <v>22</v>
      </c>
      <c r="E10" s="21"/>
    </row>
    <row r="11" spans="1:7" ht="18.75">
      <c r="A11" s="9"/>
      <c r="B11" s="6"/>
      <c r="C11" s="2" t="s">
        <v>13</v>
      </c>
      <c r="D11" s="21" t="s">
        <v>23</v>
      </c>
      <c r="E11" s="21"/>
    </row>
    <row r="12" spans="1:7" ht="18.75">
      <c r="A12" s="9"/>
      <c r="C12" s="2" t="s">
        <v>14</v>
      </c>
      <c r="D12" s="21" t="s">
        <v>25</v>
      </c>
      <c r="E12" s="21"/>
    </row>
    <row r="13" spans="1:7" ht="19.5" customHeight="1"/>
    <row r="14" spans="1:7" s="2" customFormat="1" ht="45" customHeight="1">
      <c r="A14" s="9"/>
      <c r="B14" s="10" t="s">
        <v>26</v>
      </c>
      <c r="C14" s="10"/>
      <c r="D14" s="10" t="s">
        <v>15</v>
      </c>
      <c r="E14" s="10" t="s">
        <v>16</v>
      </c>
      <c r="F14" s="10" t="s">
        <v>17</v>
      </c>
      <c r="G14" s="9" t="s">
        <v>18</v>
      </c>
    </row>
    <row r="15" spans="1:7" s="2" customFormat="1" ht="18.75">
      <c r="A15" s="9"/>
      <c r="B15" s="6" t="s">
        <v>9</v>
      </c>
      <c r="C15" s="2" t="s">
        <v>10</v>
      </c>
      <c r="D15" s="2" t="str">
        <f>IF(C15="HCAT", "N/A", "Yes- change reporting required.")</f>
        <v>Yes- change reporting required.</v>
      </c>
      <c r="E15" s="11" t="str">
        <f>IF(C15="HREG","Yes- change reporting required.", IF(C15="SMIG","Yes- change reporting required",IF(C15="HCAT","N/A","No (EXEMPT)")))</f>
        <v>Yes- change reporting required.</v>
      </c>
      <c r="F15" s="6" t="str">
        <f>IF(C15="HCAT", "N/A", "Yes- change reporting required")</f>
        <v>Yes- change reporting required</v>
      </c>
      <c r="G15" s="2" t="str">
        <f>IF(C15="HREG", "Yes- change reporting required.", IF(C15="HCAT", "N/A", "No"))</f>
        <v>Yes- change reporting required.</v>
      </c>
    </row>
    <row r="16" spans="1:7" ht="16.5" customHeight="1"/>
    <row r="17" spans="1:7" s="2" customFormat="1" ht="37.5">
      <c r="A17" s="9"/>
      <c r="B17" s="10" t="s">
        <v>27</v>
      </c>
      <c r="C17" s="10"/>
      <c r="D17" s="10" t="s">
        <v>15</v>
      </c>
      <c r="E17" s="10" t="s">
        <v>16</v>
      </c>
      <c r="F17" s="10" t="s">
        <v>17</v>
      </c>
      <c r="G17" s="9" t="s">
        <v>18</v>
      </c>
    </row>
    <row r="18" spans="1:7" s="2" customFormat="1" ht="18.75">
      <c r="A18" s="9"/>
      <c r="B18" s="6" t="s">
        <v>9</v>
      </c>
      <c r="C18" s="2" t="s">
        <v>14</v>
      </c>
      <c r="D18" s="2" t="str">
        <f>IF(C18="HREG", "N/A", "No")</f>
        <v>No</v>
      </c>
      <c r="E18" s="2" t="str">
        <f>IF(C18="HREG", "N/A", IF(C18="HCAT", "Yes- change reporting required", "No"))</f>
        <v>Yes- change reporting required</v>
      </c>
      <c r="F18" s="6" t="str">
        <f>IF(C18="HREG", "N/A", "Yes- change reporting required")</f>
        <v>Yes- change reporting required</v>
      </c>
      <c r="G18" s="2" t="str">
        <f>IF(C18="HREG", "N/A", IF(C18="HCAT", "Yes- change reporting required", "No"))</f>
        <v>Yes- change reporting required</v>
      </c>
    </row>
    <row r="19" spans="1:7" ht="16.5" customHeight="1"/>
    <row r="20" spans="1:7" s="2" customFormat="1" ht="22.5" customHeight="1">
      <c r="A20" s="9"/>
      <c r="B20" s="10" t="s">
        <v>41</v>
      </c>
      <c r="F20" s="6"/>
    </row>
    <row r="21" spans="1:7" s="2" customFormat="1" ht="22.5" customHeight="1">
      <c r="A21" s="9"/>
      <c r="B21" s="15" t="s">
        <v>42</v>
      </c>
      <c r="C21" s="13">
        <v>1696</v>
      </c>
      <c r="F21" s="6"/>
    </row>
    <row r="22" spans="1:7" s="2" customFormat="1" ht="22.5" customHeight="1">
      <c r="A22" s="9"/>
      <c r="B22" s="6">
        <v>2</v>
      </c>
      <c r="C22" s="13">
        <v>2292</v>
      </c>
      <c r="F22" s="6"/>
    </row>
    <row r="23" spans="1:7" s="2" customFormat="1" ht="22.5" customHeight="1">
      <c r="A23" s="9"/>
      <c r="B23" s="6">
        <v>3</v>
      </c>
      <c r="C23" s="13">
        <v>2888</v>
      </c>
      <c r="F23" s="6"/>
    </row>
    <row r="24" spans="1:7" s="2" customFormat="1" ht="22.5" customHeight="1">
      <c r="A24" s="9"/>
      <c r="B24" s="6">
        <v>4</v>
      </c>
      <c r="C24" s="13">
        <v>3483</v>
      </c>
      <c r="F24" s="6"/>
    </row>
    <row r="25" spans="1:7" s="2" customFormat="1" ht="22.5" customHeight="1">
      <c r="A25" s="9"/>
      <c r="B25" s="6">
        <v>5</v>
      </c>
      <c r="C25" s="13">
        <v>4079</v>
      </c>
      <c r="F25" s="6"/>
    </row>
    <row r="26" spans="1:7" s="2" customFormat="1" ht="22.5" customHeight="1">
      <c r="A26" s="9"/>
      <c r="B26" s="6">
        <v>6</v>
      </c>
      <c r="C26" s="13">
        <v>4675</v>
      </c>
      <c r="F26" s="6"/>
    </row>
    <row r="27" spans="1:7" s="2" customFormat="1" ht="22.5" customHeight="1">
      <c r="A27" s="9"/>
      <c r="B27" s="6">
        <v>7</v>
      </c>
      <c r="C27" s="13">
        <v>5271</v>
      </c>
      <c r="F27" s="6"/>
    </row>
    <row r="28" spans="1:7" s="2" customFormat="1" ht="22.5" customHeight="1">
      <c r="A28" s="9"/>
      <c r="B28" s="6">
        <v>8</v>
      </c>
      <c r="C28" s="13">
        <v>5867</v>
      </c>
      <c r="F28" s="6"/>
    </row>
    <row r="29" spans="1:7" s="2" customFormat="1" ht="22.5" customHeight="1">
      <c r="A29" s="9"/>
      <c r="B29" s="6">
        <v>9</v>
      </c>
      <c r="C29" s="13">
        <v>6463</v>
      </c>
      <c r="F29" s="6"/>
    </row>
    <row r="30" spans="1:7" ht="18.75">
      <c r="B30" s="6">
        <v>10</v>
      </c>
      <c r="C30" s="13">
        <v>7059</v>
      </c>
    </row>
    <row r="31" spans="1:7" ht="18.75">
      <c r="B31" s="6" t="s">
        <v>24</v>
      </c>
      <c r="C31" s="13">
        <v>596</v>
      </c>
    </row>
  </sheetData>
  <mergeCells count="5">
    <mergeCell ref="D8:E8"/>
    <mergeCell ref="D9:E9"/>
    <mergeCell ref="D11:E11"/>
    <mergeCell ref="D12:E12"/>
    <mergeCell ref="D10:E1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3687409-7186-49B4-8D4E-368E686D093D}">
          <x14:formula1>
            <xm:f>Sheet2!$A$1:$A$3</xm:f>
          </x14:formula1>
          <xm:sqref>C2:C6</xm:sqref>
        </x14:dataValidation>
        <x14:dataValidation type="list" allowBlank="1" showInputMessage="1" showErrorMessage="1" xr:uid="{F9544EB8-9AEC-42FA-B35B-D162E4EEA203}">
          <x14:formula1>
            <xm:f>Sheet2!$A$6:$A$10</xm:f>
          </x14:formula1>
          <xm:sqref>C15 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FEA7B-A38C-4679-B5CF-CD39BBE41AC6}">
  <dimension ref="A1:F12"/>
  <sheetViews>
    <sheetView workbookViewId="0">
      <selection activeCell="D5" sqref="D5"/>
    </sheetView>
  </sheetViews>
  <sheetFormatPr defaultRowHeight="13.8"/>
  <cols>
    <col min="1" max="1" width="20.09765625" bestFit="1" customWidth="1"/>
    <col min="2" max="2" width="15" bestFit="1" customWidth="1"/>
    <col min="3" max="3" width="17.59765625" bestFit="1" customWidth="1"/>
    <col min="5" max="5" width="16.59765625" bestFit="1" customWidth="1"/>
    <col min="6" max="6" width="14.8984375" customWidth="1"/>
  </cols>
  <sheetData>
    <row r="1" spans="1:6" ht="15.75">
      <c r="A1" s="14"/>
      <c r="B1" s="17" t="s">
        <v>35</v>
      </c>
      <c r="C1" s="17" t="s">
        <v>37</v>
      </c>
      <c r="E1" s="22" t="s">
        <v>38</v>
      </c>
      <c r="F1" s="22"/>
    </row>
    <row r="2" spans="1:6" ht="15.75">
      <c r="A2" s="14" t="s">
        <v>28</v>
      </c>
      <c r="B2" s="18">
        <v>0</v>
      </c>
      <c r="C2" s="18">
        <v>0</v>
      </c>
      <c r="E2" s="15">
        <v>1</v>
      </c>
      <c r="F2" s="16">
        <v>1632</v>
      </c>
    </row>
    <row r="3" spans="1:6" ht="15.75">
      <c r="A3" s="14" t="s">
        <v>29</v>
      </c>
      <c r="B3" s="18">
        <v>0</v>
      </c>
      <c r="C3" s="18">
        <v>0</v>
      </c>
      <c r="E3" s="15">
        <v>2</v>
      </c>
      <c r="F3" s="16">
        <v>2215</v>
      </c>
    </row>
    <row r="4" spans="1:6" ht="15.75">
      <c r="A4" s="14" t="s">
        <v>30</v>
      </c>
      <c r="B4" s="18"/>
      <c r="C4" s="18"/>
      <c r="E4" s="15">
        <v>3</v>
      </c>
      <c r="F4" s="16">
        <v>2798</v>
      </c>
    </row>
    <row r="5" spans="1:6" ht="15.75">
      <c r="A5" s="14" t="s">
        <v>31</v>
      </c>
      <c r="B5" s="17">
        <f>B4</f>
        <v>0</v>
      </c>
      <c r="C5" s="17">
        <f>C4</f>
        <v>0</v>
      </c>
      <c r="E5" s="15">
        <v>4</v>
      </c>
      <c r="F5" s="16">
        <v>3380</v>
      </c>
    </row>
    <row r="6" spans="1:6" ht="15.75">
      <c r="A6" s="14" t="s">
        <v>36</v>
      </c>
      <c r="B6" s="17">
        <f>B2-B3</f>
        <v>0</v>
      </c>
      <c r="C6" s="17">
        <f>C2-C3</f>
        <v>0</v>
      </c>
      <c r="E6" s="15">
        <v>5</v>
      </c>
      <c r="F6" s="16">
        <v>3963</v>
      </c>
    </row>
    <row r="7" spans="1:6" ht="16.5" thickBot="1">
      <c r="A7" s="14" t="s">
        <v>32</v>
      </c>
      <c r="B7" s="19"/>
      <c r="C7" s="19"/>
      <c r="E7" s="15">
        <v>6</v>
      </c>
      <c r="F7" s="16">
        <v>4546</v>
      </c>
    </row>
    <row r="8" spans="1:6" ht="16.5" thickTop="1">
      <c r="A8" s="14" t="s">
        <v>33</v>
      </c>
      <c r="B8" s="17">
        <f>(B5+B6)-B7</f>
        <v>0</v>
      </c>
      <c r="C8" s="17">
        <f>(C5+C6)-C7</f>
        <v>0</v>
      </c>
      <c r="E8" s="15">
        <v>7</v>
      </c>
      <c r="F8" s="16">
        <v>5129</v>
      </c>
    </row>
    <row r="9" spans="1:6" ht="15.75">
      <c r="A9" s="14" t="s">
        <v>34</v>
      </c>
      <c r="B9" s="18"/>
      <c r="C9" s="18"/>
      <c r="E9" s="15">
        <v>8</v>
      </c>
      <c r="F9" s="16">
        <v>5712</v>
      </c>
    </row>
    <row r="10" spans="1:6" ht="15.75">
      <c r="A10" s="14" t="s">
        <v>39</v>
      </c>
      <c r="B10" s="18"/>
      <c r="C10" s="18"/>
      <c r="E10" s="15">
        <v>9</v>
      </c>
      <c r="F10" s="16">
        <v>6295</v>
      </c>
    </row>
    <row r="11" spans="1:6" ht="15.75">
      <c r="E11" s="15">
        <v>10</v>
      </c>
      <c r="F11" s="16">
        <v>6878</v>
      </c>
    </row>
    <row r="12" spans="1:6" ht="15.75">
      <c r="E12" s="15" t="s">
        <v>40</v>
      </c>
      <c r="F12" s="16">
        <v>583</v>
      </c>
    </row>
  </sheetData>
  <mergeCells count="1">
    <mergeCell ref="E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C9F0-E8D0-4D52-8DC7-E5EA3158EB5F}">
  <dimension ref="A1:C10"/>
  <sheetViews>
    <sheetView workbookViewId="0">
      <selection activeCell="A11" sqref="A11"/>
    </sheetView>
  </sheetViews>
  <sheetFormatPr defaultRowHeight="13.8"/>
  <cols>
    <col min="3" max="3" width="86.09765625" customWidth="1"/>
  </cols>
  <sheetData>
    <row r="1" spans="1:3" ht="45">
      <c r="A1" t="s">
        <v>1</v>
      </c>
      <c r="C1" s="1" t="s">
        <v>8</v>
      </c>
    </row>
    <row r="2" spans="1:3" ht="15">
      <c r="A2" t="s">
        <v>2</v>
      </c>
    </row>
    <row r="6" spans="1:3" ht="15">
      <c r="A6" t="s">
        <v>10</v>
      </c>
    </row>
    <row r="7" spans="1:3" ht="15">
      <c r="A7" t="s">
        <v>11</v>
      </c>
    </row>
    <row r="8" spans="1:3" ht="15">
      <c r="A8" t="s">
        <v>12</v>
      </c>
    </row>
    <row r="9" spans="1:3" ht="15">
      <c r="A9" t="s">
        <v>13</v>
      </c>
    </row>
    <row r="10" spans="1:3" ht="15">
      <c r="A10"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Swenson, Jennifer</dc:creator>
  <cp:lastModifiedBy>Cohen Zubow, Courtney</cp:lastModifiedBy>
  <dcterms:created xsi:type="dcterms:W3CDTF">2025-06-05T19:41:32Z</dcterms:created>
  <dcterms:modified xsi:type="dcterms:W3CDTF">2025-10-29T20:50:58Z</dcterms:modified>
</cp:coreProperties>
</file>